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08" yWindow="-180" windowWidth="21840" windowHeight="11028" firstSheet="1" activeTab="1"/>
  </bookViews>
  <sheets>
    <sheet name="G2TempSheet" sheetId="3" state="veryHidden" r:id="rId1"/>
    <sheet name="Rep" sheetId="2" r:id="rId2"/>
    <sheet name="Лист1" sheetId="1" state="hidden" r:id="rId3"/>
  </sheets>
  <definedNames>
    <definedName name="ClDSOutBlOption_DfmOptBlSrcIndex" hidden="1">G2TempSheet!$B$4</definedName>
    <definedName name="ClDSOutBlOption_InstLocation" hidden="1">G2TempSheet!$G$4</definedName>
    <definedName name="ClDSOutBlOption_InstName" hidden="1">G2TempSheet!$F$4</definedName>
    <definedName name="ClDSOutBlOption_NameSrcIndex" hidden="1">G2TempSheet!$C$4</definedName>
    <definedName name="ClDSOutBlOption_ReportDate" hidden="1">G2TempSheet!$E$4</definedName>
    <definedName name="ClDSOutBlOption_SortOption" hidden="1">G2TempSheet!$D$4</definedName>
    <definedName name="ClDSOutBlOption_SubscrContr" hidden="1">G2TempSheet!$I$4</definedName>
    <definedName name="ClDSOutBlOption_SubscrExec" hidden="1">G2TempSheet!$H$4</definedName>
    <definedName name="ClDSOutBlOption_SubscrHead" hidden="1">G2TempSheet!$J$4</definedName>
    <definedName name="ClDSOutBlSrcIndexRange">Лист1!$A$3:$G$39</definedName>
    <definedName name="CLSInSimple_DAT" hidden="1">G2TempSheet!$C$5</definedName>
    <definedName name="CLSInSimple_ID_OPER" hidden="1">G2TempSheet!$G$5</definedName>
    <definedName name="CLSInSimple_ID_REPORT" hidden="1">G2TempSheet!$B$5</definedName>
    <definedName name="CLSInSimple_IS_AUTO" hidden="1">G2TempSheet!$F$5</definedName>
    <definedName name="CLSInSimple_MFO" hidden="1">G2TempSheet!$D$5</definedName>
    <definedName name="CLSInSimple_TU" hidden="1">G2TempSheet!$E$5</definedName>
    <definedName name="CLSLocation_BNK" hidden="1">G2TempSheet!$C$6</definedName>
    <definedName name="CLSLocation_DATE" hidden="1">G2TempSheet!$B$6</definedName>
    <definedName name="CLSLocation_DEBUG" hidden="1">G2TempSheet!$E$6</definedName>
    <definedName name="CLSLocation_VTYPE" hidden="1">G2TempSheet!$D$6</definedName>
    <definedName name="CLSOutSimple_ID_OPER" hidden="1">G2TempSheet!$B$7</definedName>
    <definedName name="XLR_VERSION" hidden="1">G2TempSheet!$A$1</definedName>
  </definedNames>
  <calcPr calcId="145621"/>
</workbook>
</file>

<file path=xl/calcChain.xml><?xml version="1.0" encoding="utf-8"?>
<calcChain xmlns="http://schemas.openxmlformats.org/spreadsheetml/2006/main">
  <c r="C3" i="2" l="1"/>
  <c r="G24" i="2"/>
  <c r="C1" i="2"/>
  <c r="D1" i="2" s="1"/>
  <c r="F19" i="2" s="1"/>
  <c r="D8" i="2"/>
  <c r="D7" i="2"/>
  <c r="D9" i="2"/>
  <c r="I55" i="2"/>
  <c r="L43" i="2"/>
  <c r="G37" i="2"/>
  <c r="J37" i="2"/>
  <c r="N55" i="2"/>
  <c r="G49" i="2"/>
  <c r="O55" i="2"/>
  <c r="H49" i="2"/>
  <c r="N37" i="2"/>
  <c r="I24" i="2"/>
  <c r="L24" i="2"/>
  <c r="M49" i="2"/>
  <c r="M55" i="2"/>
  <c r="F43" i="2"/>
  <c r="K37" i="2"/>
  <c r="O37" i="2"/>
  <c r="J24" i="2"/>
  <c r="K49" i="2"/>
  <c r="G43" i="2"/>
  <c r="L49" i="2"/>
  <c r="F37" i="2"/>
  <c r="M24" i="2"/>
  <c r="I30" i="2"/>
  <c r="H55" i="2"/>
  <c r="I49" i="2"/>
  <c r="J49" i="2"/>
  <c r="P37" i="2"/>
  <c r="K24" i="2"/>
  <c r="G30" i="2"/>
  <c r="F55" i="2"/>
  <c r="I43" i="2"/>
  <c r="G55" i="2"/>
  <c r="J43" i="2"/>
  <c r="J30" i="2"/>
  <c r="H37" i="2"/>
  <c r="L55" i="2"/>
  <c r="O43" i="2"/>
  <c r="F49" i="2"/>
  <c r="H43" i="2"/>
  <c r="H30" i="2"/>
  <c r="F30" i="2"/>
  <c r="J55" i="2"/>
  <c r="M43" i="2"/>
  <c r="K55" i="2"/>
  <c r="N43" i="2"/>
  <c r="I37" i="2"/>
  <c r="M37" i="2"/>
  <c r="H24" i="2"/>
  <c r="K43" i="2"/>
</calcChain>
</file>

<file path=xl/sharedStrings.xml><?xml version="1.0" encoding="utf-8"?>
<sst xmlns="http://schemas.openxmlformats.org/spreadsheetml/2006/main" count="220" uniqueCount="178">
  <si>
    <t>№ пп</t>
  </si>
  <si>
    <t>Показник</t>
  </si>
  <si>
    <t>Назва показника</t>
  </si>
  <si>
    <t>Сума</t>
  </si>
  <si>
    <t>Сума у тис. грн</t>
  </si>
  <si>
    <t>Процент</t>
  </si>
  <si>
    <t>дата</t>
  </si>
  <si>
    <t>Нормативи та складові розрахунку регулятивного капіталу</t>
  </si>
  <si>
    <t>N з/п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</si>
  <si>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</si>
  <si>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</si>
  <si>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</si>
  <si>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 [додатковий капітал не може бути більше, ніж основний капітал (ОК), тому дорівнює ОК, якщо ДК &gt; ОК]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</si>
  <si>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</si>
  <si>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</si>
  <si>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</si>
  <si>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Регулятивний капітал (РК)</t>
  </si>
  <si>
    <t>основний капітал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</si>
  <si>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</si>
  <si>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</si>
  <si>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</si>
  <si>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</si>
  <si>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блок1</t>
  </si>
  <si>
    <t>кол стр</t>
  </si>
  <si>
    <t>N1</t>
  </si>
  <si>
    <t>N1_OK</t>
  </si>
  <si>
    <t>N1_DK</t>
  </si>
  <si>
    <t>N1_DKN</t>
  </si>
  <si>
    <t>N1_V_ALL</t>
  </si>
  <si>
    <t>N1_OK_ZSZ</t>
  </si>
  <si>
    <t>N1_OK_PAS_4</t>
  </si>
  <si>
    <t>N1_OK_01.OK3</t>
  </si>
  <si>
    <t>N1_OK_PAS_2</t>
  </si>
  <si>
    <t>N1_OK_01.OK1</t>
  </si>
  <si>
    <t>блок2</t>
  </si>
  <si>
    <t>N1_OK_01.OK5</t>
  </si>
  <si>
    <t>загальні резерви та резервні фонди, що створюються згідно з законами України</t>
  </si>
  <si>
    <t>N1_SK</t>
  </si>
  <si>
    <t>N1_RPR_P</t>
  </si>
  <si>
    <t>NCR_5030_N</t>
  </si>
  <si>
    <t>N1_DKP</t>
  </si>
  <si>
    <t>N1_RPR_Z</t>
  </si>
  <si>
    <t>N1_OK_ACT_10</t>
  </si>
  <si>
    <t>N1_OK_01.OK9</t>
  </si>
  <si>
    <t>N1_OK_01.OK8</t>
  </si>
  <si>
    <t>N1_OK_01.OK7</t>
  </si>
  <si>
    <t>N1_OK_01.OK6</t>
  </si>
  <si>
    <t>блок3</t>
  </si>
  <si>
    <t>показатель</t>
  </si>
  <si>
    <t>сумма тыс</t>
  </si>
  <si>
    <t>проценты</t>
  </si>
  <si>
    <t>лист</t>
  </si>
  <si>
    <t>Лист1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</si>
  <si>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</si>
  <si>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</si>
  <si>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</si>
  <si>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власні акції (частки, паї), що викуплені в акціонерів</t>
  </si>
  <si>
    <t>результат (прибуток/збиток) від операцій з акціонерами, що отримані після 04 червня 2016 року</t>
  </si>
  <si>
    <t>розрахунковий збиток поточного року (Рпр/з)</t>
  </si>
  <si>
    <t>коригування основного капіталу згідно з розпорядчими актами Національного банку України</t>
  </si>
  <si>
    <t>зменшення основного капіталу</t>
  </si>
  <si>
    <t>результат переоцінки основних засобів</t>
  </si>
  <si>
    <t>нерозподілені прибутки минулих років для розрахунку ДК (5030-НКР) &gt; 0</t>
  </si>
  <si>
    <t>розрахунковий прибуток поточного року (Рпр/п)</t>
  </si>
  <si>
    <t>субордино- ваний борг, що враховується до капіталу (СК)</t>
  </si>
  <si>
    <t>додатковий капітал</t>
  </si>
  <si>
    <t>блок4</t>
  </si>
  <si>
    <t>блок6</t>
  </si>
  <si>
    <t>блок5</t>
  </si>
  <si>
    <t>N1_RPS</t>
  </si>
  <si>
    <t>N1_PND</t>
  </si>
  <si>
    <t>N1_ND3</t>
  </si>
  <si>
    <t>NCR_5030_P</t>
  </si>
  <si>
    <t>N1_5030</t>
  </si>
  <si>
    <t>NCR_D</t>
  </si>
  <si>
    <t>N1_5105</t>
  </si>
  <si>
    <t>N1_5011_3</t>
  </si>
  <si>
    <t>N1_504</t>
  </si>
  <si>
    <t>PL_5999</t>
  </si>
  <si>
    <t>N1_V_C5.V8</t>
  </si>
  <si>
    <t>N1_V_C5.V7</t>
  </si>
  <si>
    <t>N1_V_C5.V6</t>
  </si>
  <si>
    <t>N1_V_C5.V5</t>
  </si>
  <si>
    <t>N1_V_C5.V4</t>
  </si>
  <si>
    <t>N1_V_C5.V3</t>
  </si>
  <si>
    <t>N1_V2</t>
  </si>
  <si>
    <t>N1_V_C5.V1</t>
  </si>
  <si>
    <t>N2_CP</t>
  </si>
  <si>
    <t>N2_AR6</t>
  </si>
  <si>
    <t>N2_AR5</t>
  </si>
  <si>
    <t>N2_AR4</t>
  </si>
  <si>
    <t>N2_AR3</t>
  </si>
  <si>
    <t>N2_AR2</t>
  </si>
  <si>
    <t>N2_AR1</t>
  </si>
  <si>
    <t>N2_AR</t>
  </si>
  <si>
    <t>N2D</t>
  </si>
  <si>
    <t>до відома</t>
  </si>
  <si>
    <t>результат (прибуток/ збиток) поточного року (5999)</t>
  </si>
  <si>
    <t>результати звітного року, що очікують затвердження (504АП)</t>
  </si>
  <si>
    <t>результат (прибуток/ збиток) від операцій з акціонерами, що отриманий до 04 червня 2016 року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</si>
  <si>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</si>
  <si>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</si>
  <si>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</si>
  <si>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</si>
  <si>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(Нд/3)</t>
  </si>
  <si>
    <t>нараховані доходи, строк сплати яких згідно з договором минув (крім нарахованих доходів за активами, уключеними до показника В) (Пнд)</t>
  </si>
  <si>
    <t>фактично сформована сума резерву за нарахованими доходами Нд/3 та Пнд (Рпс)</t>
  </si>
  <si>
    <t>відвернення (В)</t>
  </si>
  <si>
    <t>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</si>
  <si>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</si>
  <si>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</si>
  <si>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</si>
  <si>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</si>
  <si>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</si>
  <si>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>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</si>
  <si>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інвестиційних фондів</t>
  </si>
  <si>
    <t>Норматив достатності (адекватності) регулятивного капіталу (Н2)</t>
  </si>
  <si>
    <t>фактичне значення нормативу Н2 (нормативне значення нормативу Н2 не менше 10 %)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</si>
  <si>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</si>
  <si>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з коефіцієнтом ризику 0 %, сума</t>
  </si>
  <si>
    <t>з коефіцієнтом ризику 10 %, сума</t>
  </si>
  <si>
    <t>з коефіцієнтом ризику 20 %, сума</t>
  </si>
  <si>
    <t>з коефіцієнтом ризику 35 %, сума</t>
  </si>
  <si>
    <t>з коефіцієнтом ризику 50 %, сума</t>
  </si>
  <si>
    <t>з коефіцієнтом ризику 100 %, сума</t>
  </si>
  <si>
    <t>сукупна сума відкритої валютної позиції за всіма іноземними валютами та банківськими металами (Свп)</t>
  </si>
  <si>
    <t>величина непокритого кредитного ризику (НКР)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</si>
  <si>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</si>
  <si>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Rep</t>
  </si>
  <si>
    <t>(тис.грн.)</t>
  </si>
  <si>
    <t>3.421 Developer , Russian Edition</t>
  </si>
  <si>
    <t>ClDSOutBlOption:</t>
  </si>
  <si>
    <t>{} {{Title.Alignment = taCenter} {Width = 100}} {Date DATE_ID Дата 50 0 {{Width = 75} {Alignment = taCenter}} Integer MFO МФО 6 0 {{Width = 45} {Alignment = taCenter} {Visible = False}} Integer TU {Тип консолiдацiї} 1 0 {{Width = 85} {Alignment = taCenter} {Visible = False}} String SOURCE_MNEMO Джерело 30 0 {{Width = 90} {Visible = False}} String EP_FILTER {Фільтр даних} 500 0 {{Width = 200} {Visible = False}} Integer CAN_DETAIL {Є деталі} 1 0 {{Width = 50} {Visible = False}} Integer EAO_ORDER {№ пп} 3 0 {</t>
  </si>
  <si>
    <t>Нормативи НБУ. Складові РК та Н2 для публікації на сайті банку</t>
  </si>
  <si>
    <t>EAO_ORDER</t>
  </si>
  <si>
    <t>ПУБЛІЧНЕ АКЦІОНЕРНЕ ТОВАРИСТВО 'КОМЕРЦІЙНИЙ БАНК 'АКОРДБАНК</t>
  </si>
  <si>
    <t>м. Київ, вул.Стеценко, буд. 6</t>
  </si>
  <si>
    <t>Системный администратор</t>
  </si>
  <si>
    <t>Н1 Регулятивний капiтал</t>
  </si>
  <si>
    <t>OK Основний капiтал</t>
  </si>
  <si>
    <t>ДК Додатковий капітал</t>
  </si>
  <si>
    <t>ДКн Додатковий капітал не скоригований на ОК</t>
  </si>
  <si>
    <t>В Відвернення N1_V+N1_V9</t>
  </si>
  <si>
    <t>Основний капітал, загальна сума зменшення</t>
  </si>
  <si>
    <t>Фактично сплачений зареєстрований статутний капітал</t>
  </si>
  <si>
    <t>Внески за незареєстрованим статутним капіталом</t>
  </si>
  <si>
    <t>Операції з акціонерами</t>
  </si>
  <si>
    <t>Загальні резерви та резервні фонди</t>
  </si>
  <si>
    <t>Нематеріальні активи</t>
  </si>
  <si>
    <t>Капітальні інвестиції</t>
  </si>
  <si>
    <t>Збитки минулих років</t>
  </si>
  <si>
    <t>Результат (прибуток/збиток) від операцій з акціонерами після 04.06.16</t>
  </si>
  <si>
    <t>Рпр/з Результат поточного року, затрати</t>
  </si>
  <si>
    <t>ДКп Додатковий капітал, пасиви</t>
  </si>
  <si>
    <t>НКРн Перевищення непокритого кредитного ризику над 5030 (&lt;=0)</t>
  </si>
  <si>
    <t>Рпр/п Результат поточного року, прибуток</t>
  </si>
  <si>
    <t>CК Cубординований капітал</t>
  </si>
  <si>
    <t>ТР Результат поточного року</t>
  </si>
  <si>
    <t>Результати звітного року (504)</t>
  </si>
  <si>
    <t>НКР Непокритий кредитний ризик (щоденно)</t>
  </si>
  <si>
    <t>Нерозподілені прибутки минулих років (5030)</t>
  </si>
  <si>
    <t>НКРп Перевищення непокритого кредитного ризику над 5030 (&gt;=0)</t>
  </si>
  <si>
    <t>Нд/3 Нараховані доходи, що неотримані понад 30 днів з дати їх нарахування</t>
  </si>
  <si>
    <t>Пнд Нараховані доходи, строк сплати яких згідно з договором минув</t>
  </si>
  <si>
    <t>Рпс Сформована сума резерву за нарахованими доходами</t>
  </si>
  <si>
    <t>В2 Вiдвернення інвестицій в асоційовані та дочірні компанії</t>
  </si>
  <si>
    <t>Н2Д Норматив достатності (адекватності) регулятивного капіталу (щоденно)</t>
  </si>
  <si>
    <t>Ар Активи зважені на ризик</t>
  </si>
  <si>
    <t>АР1 Активи I групи ризику</t>
  </si>
  <si>
    <t>АР2 Активи II групи ризику</t>
  </si>
  <si>
    <t>АР3 Активи III групи ризику</t>
  </si>
  <si>
    <t>АР4 Активи IV групи ризику</t>
  </si>
  <si>
    <t>АР5 Активи V групи ризику</t>
  </si>
  <si>
    <t>АР6 Активи VI групи ризику</t>
  </si>
  <si>
    <t>СВП Сукупна сума відкритої валютної позиції банку за всіма ІВ та БМ</t>
  </si>
  <si>
    <t>CLSInSimple:</t>
  </si>
  <si>
    <t>CLSLocation:</t>
  </si>
  <si>
    <t>CLSOutSimple: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</si>
</sst>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/>
    <xf numFmtId="0" fontId="5" fillId="0" borderId="0" xfId="0" applyFont="1"/>
    <xf numFmtId="49" fontId="5" fillId="0" borderId="0" xfId="0" applyNumberFormat="1" applyFont="1"/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quotePrefix="1"/>
    <xf numFmtId="14" fontId="0" fillId="0" borderId="0" xfId="0" applyNumberForma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/>
  </sheetViews>
  <sheetFormatPr defaultRowHeight="13.2" x14ac:dyDescent="0.25"/>
  <sheetData>
    <row r="1" spans="1:8" x14ac:dyDescent="0.25">
      <c r="A1" s="22" t="s">
        <v>130</v>
      </c>
    </row>
    <row r="4" spans="1:8" x14ac:dyDescent="0.25">
      <c r="A4" t="s">
        <v>131</v>
      </c>
      <c r="B4" s="22" t="s">
        <v>132</v>
      </c>
      <c r="C4" s="22" t="s">
        <v>133</v>
      </c>
      <c r="D4" s="22" t="s">
        <v>134</v>
      </c>
      <c r="E4" s="23">
        <v>43525</v>
      </c>
      <c r="F4" s="22" t="s">
        <v>135</v>
      </c>
      <c r="G4" s="22" t="s">
        <v>136</v>
      </c>
      <c r="H4" s="22" t="s">
        <v>137</v>
      </c>
    </row>
    <row r="5" spans="1:8" x14ac:dyDescent="0.25">
      <c r="A5" t="s">
        <v>175</v>
      </c>
      <c r="B5">
        <v>345</v>
      </c>
      <c r="C5" s="23">
        <v>43524</v>
      </c>
      <c r="D5">
        <v>380634</v>
      </c>
      <c r="E5">
        <v>1</v>
      </c>
      <c r="F5">
        <v>0</v>
      </c>
    </row>
    <row r="6" spans="1:8" x14ac:dyDescent="0.25">
      <c r="A6" t="s">
        <v>176</v>
      </c>
      <c r="B6" s="23">
        <v>43529</v>
      </c>
      <c r="C6">
        <v>0</v>
      </c>
      <c r="D6">
        <v>1</v>
      </c>
      <c r="E6" t="b">
        <v>0</v>
      </c>
    </row>
    <row r="7" spans="1:8" x14ac:dyDescent="0.25">
      <c r="A7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P55"/>
  <sheetViews>
    <sheetView tabSelected="1" topLeftCell="A18" zoomScaleNormal="100" workbookViewId="0"/>
  </sheetViews>
  <sheetFormatPr defaultColWidth="8.88671875" defaultRowHeight="13.8" x14ac:dyDescent="0.3"/>
  <cols>
    <col min="1" max="1" width="2.109375" style="4" customWidth="1"/>
    <col min="2" max="5" width="8.88671875" style="4" hidden="1" customWidth="1"/>
    <col min="6" max="16" width="20.6640625" style="4" customWidth="1"/>
    <col min="17" max="16384" width="8.88671875" style="4"/>
  </cols>
  <sheetData>
    <row r="1" spans="2:15" s="10" customFormat="1" ht="12" hidden="1" x14ac:dyDescent="0.25">
      <c r="B1" s="10" t="s">
        <v>6</v>
      </c>
      <c r="C1" s="10">
        <f>ClDSOutBlOption_ReportDate</f>
        <v>43525</v>
      </c>
      <c r="D1" s="10" t="str">
        <f>MID("00",1,2-LEN(DAY(C1)))&amp;DAY(C1)&amp;"."&amp;MID("00",1,2-LEN(MONTH(C1)))&amp;MONTH(C1)&amp;"."&amp;YEAR(C1)</f>
        <v>01.03.2019</v>
      </c>
      <c r="F1" s="10" t="s">
        <v>24</v>
      </c>
      <c r="G1" s="10" t="s">
        <v>25</v>
      </c>
      <c r="H1" s="10" t="s">
        <v>26</v>
      </c>
      <c r="I1" s="10" t="s">
        <v>27</v>
      </c>
      <c r="J1" s="10" t="s">
        <v>28</v>
      </c>
      <c r="K1" s="10" t="s">
        <v>29</v>
      </c>
    </row>
    <row r="2" spans="2:15" s="10" customFormat="1" ht="12" hidden="1" x14ac:dyDescent="0.25">
      <c r="B2" s="10" t="s">
        <v>51</v>
      </c>
      <c r="C2" s="11" t="s">
        <v>52</v>
      </c>
      <c r="D2" s="11" t="s">
        <v>128</v>
      </c>
      <c r="F2" s="10" t="s">
        <v>33</v>
      </c>
      <c r="G2" s="10" t="s">
        <v>32</v>
      </c>
      <c r="H2" s="10" t="s">
        <v>31</v>
      </c>
      <c r="I2" s="10" t="s">
        <v>30</v>
      </c>
      <c r="J2" s="10" t="s">
        <v>35</v>
      </c>
    </row>
    <row r="3" spans="2:15" s="10" customFormat="1" ht="12" hidden="1" x14ac:dyDescent="0.25">
      <c r="B3" s="10" t="s">
        <v>23</v>
      </c>
      <c r="C3" s="10">
        <f>2+ROWS(ClDSOutBlSrcIndexRange)</f>
        <v>39</v>
      </c>
      <c r="F3" s="10" t="s">
        <v>46</v>
      </c>
      <c r="G3" s="10" t="s">
        <v>45</v>
      </c>
      <c r="H3" s="10" t="s">
        <v>44</v>
      </c>
      <c r="I3" s="10" t="s">
        <v>43</v>
      </c>
      <c r="J3" s="10" t="s">
        <v>42</v>
      </c>
      <c r="K3" s="10" t="s">
        <v>41</v>
      </c>
      <c r="L3" s="10" t="s">
        <v>40</v>
      </c>
      <c r="M3" s="10" t="s">
        <v>39</v>
      </c>
      <c r="N3" s="10" t="s">
        <v>38</v>
      </c>
      <c r="O3" s="10" t="s">
        <v>37</v>
      </c>
    </row>
    <row r="4" spans="2:15" s="10" customFormat="1" ht="12" hidden="1" x14ac:dyDescent="0.25">
      <c r="F4" s="10" t="s">
        <v>78</v>
      </c>
      <c r="G4" s="10" t="s">
        <v>77</v>
      </c>
      <c r="H4" s="10" t="s">
        <v>76</v>
      </c>
      <c r="I4" s="10" t="s">
        <v>75</v>
      </c>
      <c r="J4" s="10" t="s">
        <v>74</v>
      </c>
      <c r="K4" s="10" t="s">
        <v>73</v>
      </c>
      <c r="L4" s="10" t="s">
        <v>72</v>
      </c>
      <c r="M4" s="10" t="s">
        <v>71</v>
      </c>
      <c r="N4" s="10" t="s">
        <v>70</v>
      </c>
      <c r="O4" s="10" t="s">
        <v>69</v>
      </c>
    </row>
    <row r="5" spans="2:15" s="10" customFormat="1" ht="12" hidden="1" x14ac:dyDescent="0.25">
      <c r="F5" s="10" t="s">
        <v>86</v>
      </c>
      <c r="G5" s="10" t="s">
        <v>85</v>
      </c>
      <c r="H5" s="10" t="s">
        <v>84</v>
      </c>
      <c r="I5" s="10" t="s">
        <v>83</v>
      </c>
      <c r="J5" s="10" t="s">
        <v>82</v>
      </c>
      <c r="K5" s="10" t="s">
        <v>81</v>
      </c>
      <c r="L5" s="10" t="s">
        <v>80</v>
      </c>
      <c r="M5" s="10" t="s">
        <v>79</v>
      </c>
    </row>
    <row r="6" spans="2:15" s="10" customFormat="1" ht="12" hidden="1" x14ac:dyDescent="0.25">
      <c r="F6" s="10" t="s">
        <v>95</v>
      </c>
      <c r="G6" s="10" t="s">
        <v>94</v>
      </c>
      <c r="H6" s="10" t="s">
        <v>93</v>
      </c>
      <c r="I6" s="10" t="s">
        <v>92</v>
      </c>
      <c r="J6" s="10" t="s">
        <v>91</v>
      </c>
      <c r="K6" s="10" t="s">
        <v>90</v>
      </c>
      <c r="L6" s="10" t="s">
        <v>89</v>
      </c>
      <c r="M6" s="10" t="s">
        <v>88</v>
      </c>
      <c r="N6" s="10" t="s">
        <v>87</v>
      </c>
      <c r="O6" s="10" t="s">
        <v>74</v>
      </c>
    </row>
    <row r="7" spans="2:15" s="10" customFormat="1" ht="12" hidden="1" x14ac:dyDescent="0.25">
      <c r="B7" s="10" t="s">
        <v>48</v>
      </c>
      <c r="C7" s="10">
        <v>3</v>
      </c>
      <c r="D7" s="10" t="str">
        <f>ADDRESS(3,C7,,,"Лист1")&amp;":"&amp;ADDRESS($C$3,C7,,,)</f>
        <v>Лист1!$C$3:$C$39</v>
      </c>
    </row>
    <row r="8" spans="2:15" s="10" customFormat="1" ht="12" hidden="1" x14ac:dyDescent="0.25">
      <c r="B8" s="10" t="s">
        <v>49</v>
      </c>
      <c r="C8" s="10">
        <v>6</v>
      </c>
      <c r="D8" s="10" t="str">
        <f>ADDRESS(3,C8,,,"Лист1")&amp;":"&amp;ADDRESS($C$3,C8,,,)</f>
        <v>Лист1!$F$3:$F$39</v>
      </c>
    </row>
    <row r="9" spans="2:15" s="10" customFormat="1" ht="12" hidden="1" x14ac:dyDescent="0.25">
      <c r="B9" s="10" t="s">
        <v>50</v>
      </c>
      <c r="C9" s="10">
        <v>7</v>
      </c>
      <c r="D9" s="10" t="str">
        <f>ADDRESS(3,C9,,,"Лист1")&amp;":"&amp;ADDRESS($C$3,C9,,,)</f>
        <v>Лист1!$G$3:$G$39</v>
      </c>
    </row>
    <row r="10" spans="2:15" s="10" customFormat="1" ht="12" hidden="1" x14ac:dyDescent="0.25"/>
    <row r="11" spans="2:15" s="10" customFormat="1" ht="12" hidden="1" x14ac:dyDescent="0.25">
      <c r="B11" s="10" t="s">
        <v>22</v>
      </c>
      <c r="C11" s="10">
        <v>1</v>
      </c>
      <c r="D11" s="10">
        <v>6</v>
      </c>
      <c r="E11" s="10">
        <v>7</v>
      </c>
      <c r="F11" s="10">
        <v>8</v>
      </c>
      <c r="G11" s="10">
        <v>9</v>
      </c>
      <c r="H11" s="10">
        <v>10</v>
      </c>
      <c r="I11" s="10">
        <v>11</v>
      </c>
    </row>
    <row r="12" spans="2:15" s="10" customFormat="1" ht="12" hidden="1" x14ac:dyDescent="0.25">
      <c r="B12" s="10" t="s">
        <v>34</v>
      </c>
      <c r="C12" s="10">
        <v>2</v>
      </c>
      <c r="D12" s="10">
        <v>6</v>
      </c>
      <c r="E12" s="10">
        <v>7</v>
      </c>
      <c r="F12" s="10">
        <v>8</v>
      </c>
      <c r="G12" s="10">
        <v>9</v>
      </c>
      <c r="H12" s="10">
        <v>10</v>
      </c>
    </row>
    <row r="13" spans="2:15" s="10" customFormat="1" ht="12" hidden="1" x14ac:dyDescent="0.25">
      <c r="B13" s="10" t="s">
        <v>47</v>
      </c>
      <c r="C13" s="10">
        <v>3</v>
      </c>
      <c r="D13" s="10">
        <v>6</v>
      </c>
      <c r="E13" s="10">
        <v>7</v>
      </c>
      <c r="F13" s="10">
        <v>8</v>
      </c>
      <c r="G13" s="10">
        <v>9</v>
      </c>
      <c r="H13" s="10">
        <v>10</v>
      </c>
      <c r="I13" s="10">
        <v>11</v>
      </c>
      <c r="J13" s="10">
        <v>12</v>
      </c>
      <c r="K13" s="10">
        <v>13</v>
      </c>
      <c r="L13" s="10">
        <v>14</v>
      </c>
      <c r="M13" s="10">
        <v>15</v>
      </c>
    </row>
    <row r="14" spans="2:15" s="10" customFormat="1" ht="12" hidden="1" x14ac:dyDescent="0.25">
      <c r="B14" s="10" t="s">
        <v>66</v>
      </c>
      <c r="C14" s="10">
        <v>4</v>
      </c>
      <c r="D14" s="10">
        <v>6</v>
      </c>
      <c r="E14" s="10">
        <v>7</v>
      </c>
      <c r="F14" s="10">
        <v>8</v>
      </c>
      <c r="G14" s="10">
        <v>9</v>
      </c>
      <c r="H14" s="10">
        <v>10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</row>
    <row r="15" spans="2:15" s="10" customFormat="1" ht="12" hidden="1" x14ac:dyDescent="0.25">
      <c r="B15" s="10" t="s">
        <v>68</v>
      </c>
      <c r="C15" s="10">
        <v>5</v>
      </c>
      <c r="D15" s="10">
        <v>6</v>
      </c>
      <c r="E15" s="10">
        <v>7</v>
      </c>
      <c r="F15" s="10">
        <v>8</v>
      </c>
      <c r="G15" s="10">
        <v>9</v>
      </c>
      <c r="H15" s="10">
        <v>10</v>
      </c>
      <c r="I15" s="10">
        <v>11</v>
      </c>
      <c r="J15" s="10">
        <v>12</v>
      </c>
      <c r="K15" s="10">
        <v>13</v>
      </c>
    </row>
    <row r="16" spans="2:15" s="10" customFormat="1" ht="9.6" hidden="1" customHeight="1" x14ac:dyDescent="0.25">
      <c r="B16" s="10" t="s">
        <v>67</v>
      </c>
      <c r="C16" s="10">
        <v>6</v>
      </c>
      <c r="D16" s="10">
        <v>6</v>
      </c>
      <c r="E16" s="10">
        <v>7</v>
      </c>
      <c r="F16" s="10">
        <v>8</v>
      </c>
      <c r="G16" s="10">
        <v>9</v>
      </c>
      <c r="H16" s="10">
        <v>10</v>
      </c>
      <c r="I16" s="10">
        <v>11</v>
      </c>
      <c r="J16" s="10">
        <v>12</v>
      </c>
      <c r="K16" s="10">
        <v>13</v>
      </c>
      <c r="L16" s="10">
        <v>14</v>
      </c>
      <c r="M16" s="10">
        <v>15</v>
      </c>
    </row>
    <row r="17" spans="2:16" hidden="1" x14ac:dyDescent="0.3"/>
    <row r="18" spans="2:16" ht="14.4" x14ac:dyDescent="0.3">
      <c r="F18" s="26" t="s">
        <v>7</v>
      </c>
      <c r="G18" s="26"/>
      <c r="H18" s="26"/>
      <c r="I18" s="26"/>
      <c r="J18" s="26"/>
      <c r="K18" s="26"/>
      <c r="L18" s="26"/>
      <c r="M18" s="26"/>
      <c r="N18" s="26"/>
    </row>
    <row r="19" spans="2:16" ht="14.4" x14ac:dyDescent="0.3">
      <c r="F19" s="26" t="str">
        <f>"станом на "&amp; D1</f>
        <v>станом на 01.03.2019</v>
      </c>
      <c r="G19" s="26"/>
      <c r="H19" s="26"/>
      <c r="I19" s="26"/>
      <c r="J19" s="26"/>
      <c r="K19" s="26"/>
      <c r="L19" s="26"/>
      <c r="M19" s="26"/>
      <c r="N19" s="26"/>
    </row>
    <row r="20" spans="2:16" x14ac:dyDescent="0.3">
      <c r="M20" s="21" t="s">
        <v>129</v>
      </c>
    </row>
    <row r="21" spans="2:16" x14ac:dyDescent="0.3">
      <c r="E21" s="5"/>
      <c r="F21" s="5"/>
      <c r="G21" s="5"/>
      <c r="H21" s="5"/>
      <c r="I21" s="5"/>
    </row>
    <row r="22" spans="2:16" s="6" customFormat="1" ht="110.4" x14ac:dyDescent="0.25">
      <c r="B22" s="6">
        <v>1</v>
      </c>
      <c r="F22" s="7" t="s">
        <v>8</v>
      </c>
      <c r="G22" s="7" t="s">
        <v>9</v>
      </c>
      <c r="H22" s="7" t="s">
        <v>10</v>
      </c>
      <c r="I22" s="7" t="s">
        <v>11</v>
      </c>
      <c r="J22" s="7" t="s">
        <v>12</v>
      </c>
      <c r="K22" s="7" t="s">
        <v>13</v>
      </c>
      <c r="L22" s="7" t="s">
        <v>14</v>
      </c>
      <c r="M22" s="7" t="s">
        <v>15</v>
      </c>
    </row>
    <row r="23" spans="2:16" s="12" customFormat="1" ht="12" x14ac:dyDescent="0.25">
      <c r="F23" s="13">
        <v>1</v>
      </c>
      <c r="G23" s="13">
        <v>2</v>
      </c>
      <c r="H23" s="13">
        <v>3</v>
      </c>
      <c r="I23" s="13">
        <v>4</v>
      </c>
      <c r="J23" s="13">
        <v>5</v>
      </c>
      <c r="K23" s="13">
        <v>6</v>
      </c>
      <c r="L23" s="13">
        <v>7</v>
      </c>
      <c r="M23" s="13">
        <v>8</v>
      </c>
    </row>
    <row r="24" spans="2:16" s="10" customFormat="1" ht="48" x14ac:dyDescent="0.25">
      <c r="E24" s="15"/>
      <c r="F24" s="16">
        <v>1</v>
      </c>
      <c r="G24" s="17" t="str">
        <f>ClDSOutBlOption_InstName</f>
        <v>ПУБЛІЧНЕ АКЦІОНЕРНЕ ТОВАРИСТВО 'КОМЕРЦІЙНИЙ БАНК 'АКОРДБАНК</v>
      </c>
      <c r="H24" s="18">
        <f ca="1">IF(ISERROR(MATCH(INDIRECT(ADDRESS($C11,D$11,,,$D$2)),INDIRECT($D$7),0)),0,INDIRECT(ADDRESS((2+MATCH(INDIRECT(ADDRESS($C11,D$11,,,$D$2)),INDIRECT($D$7),0)),C$8,,,$C$2)))</f>
        <v>240186</v>
      </c>
      <c r="I24" s="18">
        <f ca="1">IF(ISERROR(MATCH(INDIRECT(ADDRESS($C11,E$11,,,$D$2)),INDIRECT($D$7),0)),0,INDIRECT(ADDRESS((2+MATCH(INDIRECT(ADDRESS($C11,E$11,,,$D$2)),INDIRECT($D$7),0)),C$8,,,$C$2)))</f>
        <v>193189</v>
      </c>
      <c r="J24" s="18">
        <f ca="1">IF(ISERROR(MATCH(INDIRECT(ADDRESS($C11,F$11,,,$D$2)),INDIRECT($D$7),0)),0,INDIRECT(ADDRESS((2+MATCH(INDIRECT(ADDRESS($C11,F$11,,,$D$2)),INDIRECT($D$7),0)),C$8,,,$C$2)))</f>
        <v>46997</v>
      </c>
      <c r="K24" s="18">
        <f ca="1">IF(ISERROR(MATCH(INDIRECT(ADDRESS($C11,G$11,,,$D$2)),INDIRECT($D$7),0)),0,INDIRECT(ADDRESS((2+MATCH(INDIRECT(ADDRESS($C11,G$11,,,$D$2)),INDIRECT($D$7),0)),C$8,,,$C$2)))</f>
        <v>46997</v>
      </c>
      <c r="L24" s="18">
        <f ca="1">IF(ISERROR(MATCH(INDIRECT(ADDRESS($C11,H$11,,,$D$2)),INDIRECT($D$7),0)),0,INDIRECT(ADDRESS((2+MATCH(INDIRECT(ADDRESS($C11,H$11,,,$D$2)),INDIRECT($D$7),0)),C$8,,,$C$2)))</f>
        <v>0</v>
      </c>
      <c r="M24" s="18">
        <f ca="1">IF(ISERROR(MATCH(INDIRECT(ADDRESS($C11,I$11,,,$D$2)),INDIRECT($D$7),0)),0,INDIRECT(ADDRESS((2+MATCH(INDIRECT(ADDRESS($C11,I$11,,,$D$2)),INDIRECT($D$7),0)),C$8,,,$C$2)))</f>
        <v>62568</v>
      </c>
    </row>
    <row r="26" spans="2:16" x14ac:dyDescent="0.3">
      <c r="B26" s="4">
        <v>2</v>
      </c>
      <c r="F26" s="24" t="s">
        <v>16</v>
      </c>
      <c r="G26" s="24"/>
      <c r="H26" s="24"/>
      <c r="I26" s="24"/>
      <c r="J26" s="24"/>
      <c r="K26" s="5"/>
      <c r="L26" s="5"/>
      <c r="M26" s="5"/>
    </row>
    <row r="27" spans="2:16" x14ac:dyDescent="0.3">
      <c r="F27" s="24" t="s">
        <v>17</v>
      </c>
      <c r="G27" s="24"/>
      <c r="H27" s="24"/>
      <c r="I27" s="24"/>
      <c r="J27" s="24"/>
      <c r="K27" s="5"/>
      <c r="L27" s="5"/>
      <c r="M27" s="5"/>
    </row>
    <row r="28" spans="2:16" s="8" customFormat="1" ht="110.4" x14ac:dyDescent="0.25">
      <c r="F28" s="7" t="s">
        <v>18</v>
      </c>
      <c r="G28" s="7" t="s">
        <v>19</v>
      </c>
      <c r="H28" s="7" t="s">
        <v>20</v>
      </c>
      <c r="I28" s="7" t="s">
        <v>21</v>
      </c>
      <c r="J28" s="7" t="s">
        <v>36</v>
      </c>
    </row>
    <row r="29" spans="2:16" s="14" customFormat="1" ht="12" x14ac:dyDescent="0.25">
      <c r="F29" s="13">
        <v>9</v>
      </c>
      <c r="G29" s="13">
        <v>10</v>
      </c>
      <c r="H29" s="13">
        <v>11</v>
      </c>
      <c r="I29" s="13">
        <v>12</v>
      </c>
      <c r="J29" s="13">
        <v>13</v>
      </c>
    </row>
    <row r="30" spans="2:16" s="10" customFormat="1" ht="12" x14ac:dyDescent="0.25">
      <c r="F30" s="19">
        <f ca="1">IF(ISERROR(MATCH(INDIRECT(ADDRESS($C12,D$12,,,$D$2)),INDIRECT($D$7),0)),0,INDIRECT(ADDRESS((2+MATCH(INDIRECT(ADDRESS($C12,D$12,,,$D$2)),INDIRECT($D$7),0)),C$8,,,$C$2)))</f>
        <v>231309</v>
      </c>
      <c r="G30" s="19">
        <f ca="1">IF(ISERROR(MATCH(INDIRECT(ADDRESS($C12,E$12,,,$D$2)),INDIRECT($D$7),0)),0,INDIRECT(ADDRESS((2+MATCH(INDIRECT(ADDRESS($C12,E$12,,,$D$2)),INDIRECT($D$7),0)),C$8,,,$C$2)))</f>
        <v>22793</v>
      </c>
      <c r="H30" s="19">
        <f ca="1">IF(ISERROR(MATCH(INDIRECT(ADDRESS($C12,F$12,,,$D$2)),INDIRECT($D$7),0)),0,INDIRECT(ADDRESS((2+MATCH(INDIRECT(ADDRESS($C12,F$12,,,$D$2)),INDIRECT($D$7),0)),C$8,,,$C$2)))</f>
        <v>0</v>
      </c>
      <c r="I30" s="19">
        <f ca="1">IF(ISERROR(MATCH(INDIRECT(ADDRESS($C12,G$12,,,$D$2)),INDIRECT($D$7),0)),0,INDIRECT(ADDRESS((2+MATCH(INDIRECT(ADDRESS($C12,G$12,,,$D$2)),INDIRECT($D$7),0)),C$8,,,$C$2)))</f>
        <v>0</v>
      </c>
      <c r="J30" s="19">
        <f ca="1">IF(ISERROR(MATCH(INDIRECT(ADDRESS($C12,H$12,,,$D$2)),INDIRECT($D$7),0)),0,INDIRECT(ADDRESS((2+MATCH(INDIRECT(ADDRESS($C12,H$12,,,$D$2)),INDIRECT($D$7),0)),C$8,,,$C$2)))</f>
        <v>1655</v>
      </c>
    </row>
    <row r="32" spans="2:16" x14ac:dyDescent="0.3">
      <c r="B32" s="4">
        <v>3</v>
      </c>
      <c r="F32" s="24" t="s">
        <v>16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2:16" x14ac:dyDescent="0.3">
      <c r="F33" s="24" t="s">
        <v>17</v>
      </c>
      <c r="G33" s="24"/>
      <c r="H33" s="24"/>
      <c r="I33" s="24"/>
      <c r="J33" s="24"/>
      <c r="K33" s="24"/>
      <c r="L33" s="24"/>
      <c r="M33" s="24" t="s">
        <v>65</v>
      </c>
      <c r="N33" s="24"/>
      <c r="O33" s="24"/>
      <c r="P33" s="24"/>
    </row>
    <row r="34" spans="2:16" x14ac:dyDescent="0.3">
      <c r="F34" s="24" t="s">
        <v>60</v>
      </c>
      <c r="G34" s="24"/>
      <c r="H34" s="24"/>
      <c r="I34" s="24"/>
      <c r="J34" s="24"/>
      <c r="K34" s="24"/>
      <c r="L34" s="24"/>
      <c r="M34" s="25" t="s">
        <v>61</v>
      </c>
      <c r="N34" s="25" t="s">
        <v>62</v>
      </c>
      <c r="O34" s="25" t="s">
        <v>63</v>
      </c>
      <c r="P34" s="25" t="s">
        <v>64</v>
      </c>
    </row>
    <row r="35" spans="2:16" s="6" customFormat="1" ht="82.8" x14ac:dyDescent="0.25">
      <c r="F35" s="7" t="s">
        <v>53</v>
      </c>
      <c r="G35" s="7" t="s">
        <v>54</v>
      </c>
      <c r="H35" s="7" t="s">
        <v>55</v>
      </c>
      <c r="I35" s="7" t="s">
        <v>56</v>
      </c>
      <c r="J35" s="7" t="s">
        <v>57</v>
      </c>
      <c r="K35" s="7" t="s">
        <v>58</v>
      </c>
      <c r="L35" s="7" t="s">
        <v>59</v>
      </c>
      <c r="M35" s="25"/>
      <c r="N35" s="25"/>
      <c r="O35" s="25"/>
      <c r="P35" s="25"/>
    </row>
    <row r="36" spans="2:16" s="12" customFormat="1" ht="12" x14ac:dyDescent="0.25">
      <c r="F36" s="13">
        <v>14</v>
      </c>
      <c r="G36" s="13">
        <v>15</v>
      </c>
      <c r="H36" s="13">
        <v>16</v>
      </c>
      <c r="I36" s="13">
        <v>17</v>
      </c>
      <c r="J36" s="13">
        <v>18</v>
      </c>
      <c r="K36" s="13">
        <v>19</v>
      </c>
      <c r="L36" s="13">
        <v>20</v>
      </c>
      <c r="M36" s="13">
        <v>21</v>
      </c>
      <c r="N36" s="13">
        <v>22</v>
      </c>
      <c r="O36" s="13">
        <v>23</v>
      </c>
      <c r="P36" s="13">
        <v>24</v>
      </c>
    </row>
    <row r="37" spans="2:16" s="10" customFormat="1" ht="12" x14ac:dyDescent="0.25">
      <c r="B37" s="10">
        <v>3</v>
      </c>
      <c r="F37" s="19">
        <f ca="1">IF(ISERROR(MATCH(INDIRECT(ADDRESS($C13,D$13,,,$D$2)),INDIRECT($D$7),0)),0,INDIRECT(ADDRESS((2+MATCH(INDIRECT(ADDRESS($C13,D$13,,,$D$2)),INDIRECT($D$7),0)),C$8,,,$C$2)))</f>
        <v>14300</v>
      </c>
      <c r="G37" s="19">
        <f ca="1">IF(ISERROR(MATCH(INDIRECT(ADDRESS($C13,E$13,,,$D$2)),INDIRECT($D$7),0)),0,INDIRECT(ADDRESS((2+MATCH(INDIRECT(ADDRESS($C13,E$13,,,$D$2)),INDIRECT($D$7),0)),C$8,,,$C$2)))</f>
        <v>73</v>
      </c>
      <c r="H37" s="19">
        <f ca="1">IF(ISERROR(MATCH(INDIRECT(ADDRESS($C13,F$13,,,$D$2)),INDIRECT($D$7),0)),0,INDIRECT(ADDRESS((2+MATCH(INDIRECT(ADDRESS($C13,F$13,,,$D$2)),INDIRECT($D$7),0)),C$8,,,$C$2)))</f>
        <v>48195</v>
      </c>
      <c r="I37" s="19">
        <f ca="1">IF(ISERROR(MATCH(INDIRECT(ADDRESS($C13,G$13,,,$D$2)),INDIRECT($D$7),0)),0,INDIRECT(ADDRESS((2+MATCH(INDIRECT(ADDRESS($C13,G$13,,,$D$2)),INDIRECT($D$7),0)),C$8,,,$C$2)))</f>
        <v>0</v>
      </c>
      <c r="J37" s="19">
        <f ca="1">IF(ISERROR(MATCH(INDIRECT(ADDRESS($C13,H$13,,,$D$2)),INDIRECT($D$7),0)),0,INDIRECT(ADDRESS((2+MATCH(INDIRECT(ADDRESS($C13,H$13,,,$D$2)),INDIRECT($D$7),0)),C$8,,,$C$2)))</f>
        <v>0</v>
      </c>
      <c r="K37" s="19">
        <f ca="1">IF(ISERROR(MATCH(INDIRECT(ADDRESS($C13,I$13,,,$D$2)),INDIRECT($D$7),0)),0,INDIRECT(ADDRESS((2+MATCH(INDIRECT(ADDRESS($C13,I$13,,,$D$2)),INDIRECT($D$7),0)),C$8,,,$C$2)))</f>
        <v>0</v>
      </c>
      <c r="L37" s="19">
        <v>0</v>
      </c>
      <c r="M37" s="19">
        <f ca="1">IF(ISERROR(MATCH(INDIRECT(ADDRESS($C13,J$13,,,$D$2)),INDIRECT($D$7),0)),0,INDIRECT(ADDRESS((2+MATCH(INDIRECT(ADDRESS($C13,J$13,,,$D$2)),INDIRECT($D$7),0)),C$8,,,$C$2)))</f>
        <v>0</v>
      </c>
      <c r="N37" s="19">
        <f ca="1">IF(ISERROR(MATCH(INDIRECT(ADDRESS($C13,K$13,,,$D$2)),INDIRECT($D$7),0)),0,INDIRECT(ADDRESS((2+MATCH(INDIRECT(ADDRESS($C13,K$13,,,$D$2)),INDIRECT($D$7),0)),C$8,,,$C$2)))</f>
        <v>0</v>
      </c>
      <c r="O37" s="19">
        <f ca="1">IF(ISERROR(MATCH(INDIRECT(ADDRESS($C13,L$13,,,$D$2)),INDIRECT($D$7),0)),0,INDIRECT(ADDRESS((2+MATCH(INDIRECT(ADDRESS($C13,L$13,,,$D$2)),INDIRECT($D$7),0)),C$8,,,$C$2)))</f>
        <v>46997</v>
      </c>
      <c r="P37" s="19">
        <f ca="1">IF(ISERROR(MATCH(INDIRECT(ADDRESS($C13,M$13,,,$D$2)),INDIRECT($D$7),0)),0,INDIRECT(ADDRESS((2+MATCH(INDIRECT(ADDRESS($C13,M$13,,,$D$2)),INDIRECT($D$7),0)),C$8,,,$C$2)))</f>
        <v>0</v>
      </c>
    </row>
    <row r="39" spans="2:16" x14ac:dyDescent="0.3">
      <c r="B39" s="4">
        <v>4</v>
      </c>
      <c r="F39" s="24" t="s">
        <v>16</v>
      </c>
      <c r="G39" s="24"/>
      <c r="H39" s="24"/>
      <c r="I39" s="24"/>
      <c r="J39" s="24"/>
      <c r="K39" s="24"/>
      <c r="L39" s="24"/>
      <c r="M39" s="24"/>
      <c r="N39" s="24"/>
      <c r="O39" s="24"/>
    </row>
    <row r="40" spans="2:16" x14ac:dyDescent="0.3">
      <c r="F40" s="24" t="s">
        <v>96</v>
      </c>
      <c r="G40" s="24"/>
      <c r="H40" s="24"/>
      <c r="I40" s="24"/>
      <c r="J40" s="24"/>
      <c r="K40" s="24"/>
      <c r="L40" s="24"/>
      <c r="M40" s="24"/>
      <c r="N40" s="24"/>
      <c r="O40" s="24"/>
    </row>
    <row r="41" spans="2:16" s="6" customFormat="1" ht="151.80000000000001" x14ac:dyDescent="0.25">
      <c r="F41" s="7" t="s">
        <v>97</v>
      </c>
      <c r="G41" s="7" t="s">
        <v>98</v>
      </c>
      <c r="H41" s="7" t="s">
        <v>99</v>
      </c>
      <c r="I41" s="7" t="s">
        <v>100</v>
      </c>
      <c r="J41" s="7" t="s">
        <v>101</v>
      </c>
      <c r="K41" s="7" t="s">
        <v>102</v>
      </c>
      <c r="L41" s="7" t="s">
        <v>103</v>
      </c>
      <c r="M41" s="7" t="s">
        <v>104</v>
      </c>
      <c r="N41" s="7" t="s">
        <v>105</v>
      </c>
      <c r="O41" s="7" t="s">
        <v>106</v>
      </c>
    </row>
    <row r="42" spans="2:16" s="12" customFormat="1" ht="12" x14ac:dyDescent="0.25">
      <c r="F42" s="13">
        <v>25</v>
      </c>
      <c r="G42" s="13">
        <v>26</v>
      </c>
      <c r="H42" s="13">
        <v>27</v>
      </c>
      <c r="I42" s="13">
        <v>28</v>
      </c>
      <c r="J42" s="13">
        <v>29</v>
      </c>
      <c r="K42" s="13">
        <v>30</v>
      </c>
      <c r="L42" s="13">
        <v>31</v>
      </c>
      <c r="M42" s="13">
        <v>32</v>
      </c>
      <c r="N42" s="13">
        <v>33</v>
      </c>
      <c r="O42" s="13">
        <v>34</v>
      </c>
    </row>
    <row r="43" spans="2:16" s="10" customFormat="1" ht="12" x14ac:dyDescent="0.25">
      <c r="B43" s="10">
        <v>4</v>
      </c>
      <c r="F43" s="19">
        <f ca="1">IF(ISERROR(MATCH(INDIRECT(ADDRESS($C14,D$14,,,$D$2)),INDIRECT($D$7),0)),0,INDIRECT(ADDRESS((2+MATCH(INDIRECT(ADDRESS($C14,D$14,,,$D$2)),INDIRECT($D$7),0)),C$8,,,$C$2)))</f>
        <v>8989</v>
      </c>
      <c r="G43" s="19">
        <f ca="1">IF(ISERROR(MATCH(INDIRECT(ADDRESS($C14,E$14,,,$D$2)),INDIRECT($D$7),0)),0,INDIRECT(ADDRESS((2+MATCH(INDIRECT(ADDRESS($C14,E$14,,,$D$2)),INDIRECT($D$7),0)),C$8,,,$C$2)))</f>
        <v>40952</v>
      </c>
      <c r="H43" s="19">
        <f ca="1">IF(ISERROR(MATCH(INDIRECT(ADDRESS($C14,F$14,,,$D$2)),INDIRECT($D$7),0)),0,INDIRECT(ADDRESS((2+MATCH(INDIRECT(ADDRESS($C14,F$14,,,$D$2)),INDIRECT($D$7),0)),C$8,,,$C$2)))</f>
        <v>0</v>
      </c>
      <c r="I43" s="19">
        <f ca="1">IF(ISERROR(MATCH(INDIRECT(ADDRESS($C14,G$14,,,$D$2)),INDIRECT($D$7),0)),0,INDIRECT(ADDRESS((2+MATCH(INDIRECT(ADDRESS($C14,G$14,,,$D$2)),INDIRECT($D$7),0)),C$8,,,$C$2)))</f>
        <v>0</v>
      </c>
      <c r="J43" s="19">
        <f ca="1">IF(ISERROR(MATCH(INDIRECT(ADDRESS($C14,H$14,,,$D$2)),INDIRECT($D$7),0)),0,INDIRECT(ADDRESS((2+MATCH(INDIRECT(ADDRESS($C14,H$14,,,$D$2)),INDIRECT($D$7),0)),C$8,,,$C$2)))</f>
        <v>2861</v>
      </c>
      <c r="K43" s="19">
        <f ca="1">IF(ISERROR(MATCH(INDIRECT(ADDRESS($C14,I$14,,,$D$2)),INDIRECT($D$7),0)),0,INDIRECT(ADDRESS((2+MATCH(INDIRECT(ADDRESS($C14,I$14,,,$D$2)),INDIRECT($D$7),0)),C$8,,,$C$2)))</f>
        <v>0</v>
      </c>
      <c r="L43" s="19">
        <f ca="1">IF(ISERROR(MATCH(INDIRECT(ADDRESS($C14,J$14,,,$D$2)),INDIRECT($D$7),0)),0,INDIRECT(ADDRESS((2+MATCH(INDIRECT(ADDRESS($C14,J$14,,,$D$2)),INDIRECT($D$7),0)),C$8,,,$C$2)))</f>
        <v>2861</v>
      </c>
      <c r="M43" s="19">
        <f ca="1">IF(ISERROR(MATCH(INDIRECT(ADDRESS($C14,K$14,,,$D$2)),INDIRECT($D$7),0)),0,INDIRECT(ADDRESS((2+MATCH(INDIRECT(ADDRESS($C14,K$14,,,$D$2)),INDIRECT($D$7),0)),C$8,,,$C$2)))</f>
        <v>0</v>
      </c>
      <c r="N43" s="19">
        <f ca="1">IF(ISERROR(MATCH(INDIRECT(ADDRESS($C14,L$14,,,$D$2)),INDIRECT($D$7),0)),0,INDIRECT(ADDRESS((2+MATCH(INDIRECT(ADDRESS($C14,L$14,,,$D$2)),INDIRECT($D$7),0)),C$8,,,$C$2)))</f>
        <v>517</v>
      </c>
      <c r="O43" s="19">
        <f ca="1">IF(ISERROR(MATCH(INDIRECT(ADDRESS($C14,M$14,,,$D$2)),INDIRECT($D$7),0)),0,INDIRECT(ADDRESS((2+MATCH(INDIRECT(ADDRESS($C14,M$14,,,$D$2)),INDIRECT($D$7),0)),C$8,,,$C$2)))</f>
        <v>435</v>
      </c>
    </row>
    <row r="45" spans="2:16" x14ac:dyDescent="0.3">
      <c r="B45" s="4">
        <v>5</v>
      </c>
      <c r="F45" s="24" t="s">
        <v>16</v>
      </c>
      <c r="G45" s="24"/>
      <c r="H45" s="24"/>
      <c r="I45" s="24"/>
      <c r="J45" s="24"/>
      <c r="K45" s="24"/>
      <c r="L45" s="24"/>
      <c r="M45" s="24"/>
    </row>
    <row r="46" spans="2:16" x14ac:dyDescent="0.3">
      <c r="F46" s="24" t="s">
        <v>107</v>
      </c>
      <c r="G46" s="24"/>
      <c r="H46" s="24"/>
      <c r="I46" s="24"/>
      <c r="J46" s="24"/>
      <c r="K46" s="24"/>
      <c r="L46" s="24"/>
      <c r="M46" s="24"/>
    </row>
    <row r="47" spans="2:16" s="6" customFormat="1" ht="165.6" x14ac:dyDescent="0.25">
      <c r="F47" s="7" t="s">
        <v>108</v>
      </c>
      <c r="G47" s="7" t="s">
        <v>109</v>
      </c>
      <c r="H47" s="7" t="s">
        <v>110</v>
      </c>
      <c r="I47" s="7" t="s">
        <v>111</v>
      </c>
      <c r="J47" s="7" t="s">
        <v>112</v>
      </c>
      <c r="K47" s="7" t="s">
        <v>113</v>
      </c>
      <c r="L47" s="7" t="s">
        <v>114</v>
      </c>
      <c r="M47" s="7" t="s">
        <v>115</v>
      </c>
    </row>
    <row r="48" spans="2:16" s="12" customFormat="1" ht="12" x14ac:dyDescent="0.25">
      <c r="F48" s="13">
        <v>35</v>
      </c>
      <c r="G48" s="13">
        <v>36</v>
      </c>
      <c r="H48" s="13">
        <v>37</v>
      </c>
      <c r="I48" s="13">
        <v>38</v>
      </c>
      <c r="J48" s="13">
        <v>39</v>
      </c>
      <c r="K48" s="13">
        <v>40</v>
      </c>
      <c r="L48" s="13">
        <v>41</v>
      </c>
      <c r="M48" s="13">
        <v>42</v>
      </c>
    </row>
    <row r="49" spans="2:15" s="10" customFormat="1" ht="12" x14ac:dyDescent="0.25">
      <c r="B49" s="10">
        <v>5</v>
      </c>
      <c r="F49" s="19">
        <f ca="1">IF(ISERROR(MATCH(INDIRECT(ADDRESS($C15,D$15,,,$D$2)),INDIRECT($D$7),0)),0,INDIRECT(ADDRESS((2+MATCH(INDIRECT(ADDRESS($C15,D$15,,,$D$2)),INDIRECT($D$7),0)),C$8,,,$C$2)))</f>
        <v>0</v>
      </c>
      <c r="G49" s="19">
        <f ca="1">IF(ISERROR(MATCH(INDIRECT(ADDRESS($C15,E$15,,,$D$2)),INDIRECT($D$7),0)),0,INDIRECT(ADDRESS((2+MATCH(INDIRECT(ADDRESS($C15,E$15,,,$D$2)),INDIRECT($D$7),0)),C$8,,,$C$2)))</f>
        <v>0</v>
      </c>
      <c r="H49" s="19">
        <f ca="1">IF(ISERROR(MATCH(INDIRECT(ADDRESS($C15,F$15,,,$D$2)),INDIRECT($D$7),0)),0,INDIRECT(ADDRESS((2+MATCH(INDIRECT(ADDRESS($C15,F$15,,,$D$2)),INDIRECT($D$7),0)),C$8,,,$C$2)))</f>
        <v>0</v>
      </c>
      <c r="I49" s="19">
        <f ca="1">IF(ISERROR(MATCH(INDIRECT(ADDRESS($C15,G$15,,,$D$2)),INDIRECT($D$7),0)),0,INDIRECT(ADDRESS((2+MATCH(INDIRECT(ADDRESS($C15,G$15,,,$D$2)),INDIRECT($D$7),0)),C$8,,,$C$2)))</f>
        <v>0</v>
      </c>
      <c r="J49" s="19">
        <f ca="1">IF(ISERROR(MATCH(INDIRECT(ADDRESS($C15,H$15,,,$D$2)),INDIRECT($D$7),0)),0,INDIRECT(ADDRESS((2+MATCH(INDIRECT(ADDRESS($C15,H$15,,,$D$2)),INDIRECT($D$7),0)),C$8,,,$C$2)))</f>
        <v>0</v>
      </c>
      <c r="K49" s="19">
        <f ca="1">IF(ISERROR(MATCH(INDIRECT(ADDRESS($C15,I$15,,,$D$2)),INDIRECT($D$7),0)),0,INDIRECT(ADDRESS((2+MATCH(INDIRECT(ADDRESS($C15,I$15,,,$D$2)),INDIRECT($D$7),0)),C$8,,,$C$2)))</f>
        <v>0</v>
      </c>
      <c r="L49" s="19">
        <f ca="1">IF(ISERROR(MATCH(INDIRECT(ADDRESS($C15,J$15,,,$D$2)),INDIRECT($D$7),0)),0,INDIRECT(ADDRESS((2+MATCH(INDIRECT(ADDRESS($C15,J$15,,,$D$2)),INDIRECT($D$7),0)),C$8,,,$C$2)))</f>
        <v>0</v>
      </c>
      <c r="M49" s="19">
        <f ca="1">IF(ISERROR(MATCH(INDIRECT(ADDRESS($C15,K$15,,,$D$2)),INDIRECT($D$7),0)),0,INDIRECT(ADDRESS((2+MATCH(INDIRECT(ADDRESS($C15,K$15,,,$D$2)),INDIRECT($D$7),0)),C$8,,,$C$2)))</f>
        <v>0</v>
      </c>
    </row>
    <row r="51" spans="2:15" x14ac:dyDescent="0.3">
      <c r="F51" s="24" t="s">
        <v>116</v>
      </c>
      <c r="G51" s="24"/>
      <c r="H51" s="24"/>
      <c r="I51" s="24"/>
      <c r="J51" s="24"/>
      <c r="K51" s="24"/>
      <c r="L51" s="24"/>
      <c r="M51" s="24"/>
      <c r="N51" s="24"/>
      <c r="O51" s="9"/>
    </row>
    <row r="52" spans="2:15" x14ac:dyDescent="0.3">
      <c r="F52" s="9"/>
      <c r="G52" s="9"/>
      <c r="H52" s="24" t="s">
        <v>127</v>
      </c>
      <c r="I52" s="24"/>
      <c r="J52" s="24"/>
      <c r="K52" s="24"/>
      <c r="L52" s="24"/>
      <c r="M52" s="24"/>
      <c r="N52" s="9"/>
      <c r="O52" s="9"/>
    </row>
    <row r="53" spans="2:15" s="6" customFormat="1" ht="110.4" x14ac:dyDescent="0.25">
      <c r="F53" s="7" t="s">
        <v>117</v>
      </c>
      <c r="G53" s="7" t="s">
        <v>118</v>
      </c>
      <c r="H53" s="7" t="s">
        <v>119</v>
      </c>
      <c r="I53" s="7" t="s">
        <v>120</v>
      </c>
      <c r="J53" s="7" t="s">
        <v>121</v>
      </c>
      <c r="K53" s="7" t="s">
        <v>122</v>
      </c>
      <c r="L53" s="7" t="s">
        <v>123</v>
      </c>
      <c r="M53" s="7" t="s">
        <v>124</v>
      </c>
      <c r="N53" s="7" t="s">
        <v>125</v>
      </c>
      <c r="O53" s="7" t="s">
        <v>126</v>
      </c>
    </row>
    <row r="54" spans="2:15" s="12" customFormat="1" ht="12" x14ac:dyDescent="0.25">
      <c r="F54" s="13">
        <v>43</v>
      </c>
      <c r="G54" s="13">
        <v>44</v>
      </c>
      <c r="H54" s="13">
        <v>45</v>
      </c>
      <c r="I54" s="13">
        <v>46</v>
      </c>
      <c r="J54" s="13">
        <v>47</v>
      </c>
      <c r="K54" s="13">
        <v>48</v>
      </c>
      <c r="L54" s="13">
        <v>49</v>
      </c>
      <c r="M54" s="13">
        <v>50</v>
      </c>
      <c r="N54" s="13">
        <v>51</v>
      </c>
      <c r="O54" s="13">
        <v>52</v>
      </c>
    </row>
    <row r="55" spans="2:15" s="10" customFormat="1" ht="12" x14ac:dyDescent="0.25">
      <c r="F55" s="20">
        <f ca="1">IF(ISERROR(MATCH(INDIRECT(ADDRESS($C16,D$16,,,$D$2)),INDIRECT($D$7),0)),0,INDIRECT(ADDRESS((2+MATCH(INDIRECT(ADDRESS($C16,D$16,,,$D$2)),INDIRECT($D$7),0)),C$9,,,$C$2)))</f>
        <v>27.667400000000001</v>
      </c>
      <c r="G55" s="19">
        <f ca="1">IF(ISERROR(MATCH(INDIRECT(ADDRESS($C16,E$16,,,$D$2)),INDIRECT($D$7),0)),0,INDIRECT(ADDRESS((2+MATCH(INDIRECT(ADDRESS($C16,E$16,,,$D$2)),INDIRECT($D$7),0)),C$8,,,$C$2)))</f>
        <v>865602</v>
      </c>
      <c r="H55" s="19">
        <f ca="1">IF(ISERROR(MATCH(INDIRECT(ADDRESS($C16,F$16,,,$D$2)),INDIRECT($D$7),0)),0,INDIRECT(ADDRESS((2+MATCH(INDIRECT(ADDRESS($C16,F$16,,,$D$2)),INDIRECT($D$7),0)),C$8,,,$C$2)))</f>
        <v>1076787</v>
      </c>
      <c r="I55" s="19">
        <f ca="1">IF(ISERROR(MATCH(INDIRECT(ADDRESS($C16,G$16,,,$D$2)),INDIRECT($D$7),0)),0,INDIRECT(ADDRESS((2+MATCH(INDIRECT(ADDRESS($C16,G$16,,,$D$2)),INDIRECT($D$7),0)),C$8,,,$C$2)))</f>
        <v>0</v>
      </c>
      <c r="J55" s="19">
        <f ca="1">IF(ISERROR(MATCH(INDIRECT(ADDRESS($C16,H$16,,,$D$2)),INDIRECT($D$7),0)),0,INDIRECT(ADDRESS((2+MATCH(INDIRECT(ADDRESS($C16,H$16,,,$D$2)),INDIRECT($D$7),0)),C$8,,,$C$2)))</f>
        <v>0</v>
      </c>
      <c r="K55" s="19">
        <f ca="1">IF(ISERROR(MATCH(INDIRECT(ADDRESS($C16,I$16,,,$D$2)),INDIRECT($D$7),0)),0,INDIRECT(ADDRESS((2+MATCH(INDIRECT(ADDRESS($C16,I$16,,,$D$2)),INDIRECT($D$7),0)),C$8,,,$C$2)))</f>
        <v>0</v>
      </c>
      <c r="L55" s="19">
        <f ca="1">IF(ISERROR(MATCH(INDIRECT(ADDRESS($C16,J$16,,,$D$2)),INDIRECT($D$7),0)),0,INDIRECT(ADDRESS((2+MATCH(INDIRECT(ADDRESS($C16,J$16,,,$D$2)),INDIRECT($D$7),0)),C$8,,,$C$2)))</f>
        <v>98436</v>
      </c>
      <c r="M55" s="19">
        <f ca="1">IF(ISERROR(MATCH(INDIRECT(ADDRESS($C16,K$16,,,$D$2)),INDIRECT($D$7),0)),0,INDIRECT(ADDRESS((2+MATCH(INDIRECT(ADDRESS($C16,K$16,,,$D$2)),INDIRECT($D$7),0)),C$8,,,$C$2)))</f>
        <v>816384</v>
      </c>
      <c r="N55" s="19">
        <f ca="1">IF(ISERROR(MATCH(INDIRECT(ADDRESS($C16,L$16,,,$D$2)),INDIRECT($D$7),0)),0,INDIRECT(ADDRESS((2+MATCH(INDIRECT(ADDRESS($C16,L$16,,,$D$2)),INDIRECT($D$7),0)),C$8,,,$C$2)))</f>
        <v>5378</v>
      </c>
      <c r="O55" s="19">
        <f ca="1">IF(ISERROR(MATCH(INDIRECT(ADDRESS($C16,M$16,,,$D$2)),INDIRECT($D$7),0)),0,INDIRECT(ADDRESS((2+MATCH(INDIRECT(ADDRESS($C16,M$16,,,$D$2)),INDIRECT($D$7),0)),C$8,,,$C$2)))</f>
        <v>2861</v>
      </c>
    </row>
  </sheetData>
  <mergeCells count="18">
    <mergeCell ref="F33:L33"/>
    <mergeCell ref="F32:P32"/>
    <mergeCell ref="F18:N18"/>
    <mergeCell ref="F19:N19"/>
    <mergeCell ref="F26:J26"/>
    <mergeCell ref="F27:J27"/>
    <mergeCell ref="M33:P33"/>
    <mergeCell ref="P34:P35"/>
    <mergeCell ref="F39:O39"/>
    <mergeCell ref="F40:O40"/>
    <mergeCell ref="F34:L34"/>
    <mergeCell ref="M34:M35"/>
    <mergeCell ref="N34:N35"/>
    <mergeCell ref="H52:M52"/>
    <mergeCell ref="F51:N51"/>
    <mergeCell ref="F45:M45"/>
    <mergeCell ref="F46:M46"/>
    <mergeCell ref="O34:O35"/>
  </mergeCells>
  <phoneticPr fontId="0" type="noConversion"/>
  <pageMargins left="0" right="0" top="0.78740157480314965" bottom="0" header="0" footer="0"/>
  <pageSetup paperSize="9" scale="60" fitToHeight="5" orientation="landscape" verticalDpi="0" r:id="rId1"/>
  <headerFooter alignWithMargins="0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G39"/>
  <sheetViews>
    <sheetView workbookViewId="0">
      <selection activeCell="A3" sqref="A3:G39"/>
    </sheetView>
  </sheetViews>
  <sheetFormatPr defaultRowHeight="13.2" x14ac:dyDescent="0.25"/>
  <cols>
    <col min="1" max="1" width="2.6640625" customWidth="1"/>
    <col min="2" max="2" width="9.6640625" customWidth="1"/>
    <col min="3" max="3" width="30.6640625" customWidth="1"/>
    <col min="4" max="4" width="50.6640625" customWidth="1"/>
    <col min="5" max="5" width="33.6640625" customWidth="1"/>
    <col min="6" max="6" width="25.6640625" customWidth="1"/>
    <col min="7" max="7" width="21.6640625" customWidth="1"/>
  </cols>
  <sheetData>
    <row r="2" spans="2:7" ht="25.2" customHeight="1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2:7" ht="12.75" customHeight="1" x14ac:dyDescent="0.25">
      <c r="B3" s="2">
        <v>3</v>
      </c>
      <c r="C3" s="3" t="s">
        <v>24</v>
      </c>
      <c r="D3" s="3" t="s">
        <v>138</v>
      </c>
      <c r="E3" s="2">
        <v>240185605.53999999</v>
      </c>
      <c r="F3" s="2">
        <v>240186</v>
      </c>
      <c r="G3" s="2"/>
    </row>
    <row r="4" spans="2:7" ht="12.75" customHeight="1" x14ac:dyDescent="0.25">
      <c r="B4" s="2">
        <v>4</v>
      </c>
      <c r="C4" s="3" t="s">
        <v>25</v>
      </c>
      <c r="D4" s="3" t="s">
        <v>139</v>
      </c>
      <c r="E4" s="2">
        <v>193188613.81</v>
      </c>
      <c r="F4" s="2">
        <v>193189</v>
      </c>
      <c r="G4" s="2"/>
    </row>
    <row r="5" spans="2:7" ht="12.75" customHeight="1" x14ac:dyDescent="0.25">
      <c r="B5" s="2">
        <v>5</v>
      </c>
      <c r="C5" s="3" t="s">
        <v>26</v>
      </c>
      <c r="D5" s="3" t="s">
        <v>140</v>
      </c>
      <c r="E5" s="2">
        <v>46996991.729999997</v>
      </c>
      <c r="F5" s="2">
        <v>46997</v>
      </c>
      <c r="G5" s="2"/>
    </row>
    <row r="6" spans="2:7" ht="12.75" customHeight="1" x14ac:dyDescent="0.25">
      <c r="B6" s="2">
        <v>6</v>
      </c>
      <c r="C6" s="3" t="s">
        <v>27</v>
      </c>
      <c r="D6" s="3" t="s">
        <v>141</v>
      </c>
      <c r="E6" s="2">
        <v>46996991.729999997</v>
      </c>
      <c r="F6" s="2">
        <v>46997</v>
      </c>
      <c r="G6" s="2"/>
    </row>
    <row r="7" spans="2:7" ht="12.75" customHeight="1" x14ac:dyDescent="0.25">
      <c r="B7" s="2">
        <v>7</v>
      </c>
      <c r="C7" s="3" t="s">
        <v>28</v>
      </c>
      <c r="D7" s="3" t="s">
        <v>142</v>
      </c>
      <c r="E7" s="2">
        <v>0</v>
      </c>
      <c r="F7" s="2">
        <v>0</v>
      </c>
      <c r="G7" s="2"/>
    </row>
    <row r="8" spans="2:7" ht="12.75" customHeight="1" x14ac:dyDescent="0.25">
      <c r="B8" s="2">
        <v>8</v>
      </c>
      <c r="C8" s="3" t="s">
        <v>29</v>
      </c>
      <c r="D8" s="3" t="s">
        <v>143</v>
      </c>
      <c r="E8" s="2">
        <v>62567530.020000003</v>
      </c>
      <c r="F8" s="2">
        <v>62568</v>
      </c>
      <c r="G8" s="2"/>
    </row>
    <row r="9" spans="2:7" ht="12.75" customHeight="1" x14ac:dyDescent="0.25">
      <c r="B9" s="2">
        <v>9</v>
      </c>
      <c r="C9" s="3" t="s">
        <v>33</v>
      </c>
      <c r="D9" s="3" t="s">
        <v>144</v>
      </c>
      <c r="E9" s="2">
        <v>231308675</v>
      </c>
      <c r="F9" s="2">
        <v>231309</v>
      </c>
      <c r="G9" s="2"/>
    </row>
    <row r="10" spans="2:7" ht="12.75" customHeight="1" x14ac:dyDescent="0.25">
      <c r="B10" s="2">
        <v>10</v>
      </c>
      <c r="C10" s="3" t="s">
        <v>32</v>
      </c>
      <c r="D10" s="3" t="s">
        <v>145</v>
      </c>
      <c r="E10" s="2">
        <v>22792925</v>
      </c>
      <c r="F10" s="2">
        <v>22793</v>
      </c>
      <c r="G10" s="2"/>
    </row>
    <row r="11" spans="2:7" ht="12.75" customHeight="1" x14ac:dyDescent="0.25">
      <c r="B11" s="2">
        <v>12</v>
      </c>
      <c r="C11" s="3" t="s">
        <v>30</v>
      </c>
      <c r="D11" s="3" t="s">
        <v>146</v>
      </c>
      <c r="E11" s="2">
        <v>0</v>
      </c>
      <c r="F11" s="2">
        <v>0</v>
      </c>
      <c r="G11" s="2"/>
    </row>
    <row r="12" spans="2:7" ht="12.75" customHeight="1" x14ac:dyDescent="0.25">
      <c r="B12" s="2">
        <v>13</v>
      </c>
      <c r="C12" s="3" t="s">
        <v>35</v>
      </c>
      <c r="D12" s="3" t="s">
        <v>147</v>
      </c>
      <c r="E12" s="2">
        <v>1654543.83</v>
      </c>
      <c r="F12" s="2">
        <v>1655</v>
      </c>
      <c r="G12" s="2"/>
    </row>
    <row r="13" spans="2:7" ht="12.75" customHeight="1" x14ac:dyDescent="0.25">
      <c r="B13" s="2">
        <v>14</v>
      </c>
      <c r="C13" s="3" t="s">
        <v>46</v>
      </c>
      <c r="D13" s="3" t="s">
        <v>148</v>
      </c>
      <c r="E13" s="2">
        <v>14300347.220000001</v>
      </c>
      <c r="F13" s="2">
        <v>14300</v>
      </c>
      <c r="G13" s="2"/>
    </row>
    <row r="14" spans="2:7" ht="12.75" customHeight="1" x14ac:dyDescent="0.25">
      <c r="B14" s="2">
        <v>15</v>
      </c>
      <c r="C14" s="3" t="s">
        <v>45</v>
      </c>
      <c r="D14" s="3" t="s">
        <v>149</v>
      </c>
      <c r="E14" s="2">
        <v>72544.800000000003</v>
      </c>
      <c r="F14" s="2">
        <v>73</v>
      </c>
      <c r="G14" s="2"/>
    </row>
    <row r="15" spans="2:7" ht="12.75" customHeight="1" x14ac:dyDescent="0.25">
      <c r="B15" s="2">
        <v>16</v>
      </c>
      <c r="C15" s="3" t="s">
        <v>44</v>
      </c>
      <c r="D15" s="3" t="s">
        <v>150</v>
      </c>
      <c r="E15" s="2">
        <v>48194638</v>
      </c>
      <c r="F15" s="2">
        <v>48195</v>
      </c>
      <c r="G15" s="2"/>
    </row>
    <row r="16" spans="2:7" ht="12.75" customHeight="1" x14ac:dyDescent="0.25">
      <c r="B16" s="2">
        <v>18</v>
      </c>
      <c r="C16" s="3" t="s">
        <v>42</v>
      </c>
      <c r="D16" s="3" t="s">
        <v>151</v>
      </c>
      <c r="E16" s="2">
        <v>0</v>
      </c>
      <c r="F16" s="2">
        <v>0</v>
      </c>
      <c r="G16" s="2"/>
    </row>
    <row r="17" spans="2:7" ht="12.75" customHeight="1" x14ac:dyDescent="0.25">
      <c r="B17" s="2">
        <v>19</v>
      </c>
      <c r="C17" s="3" t="s">
        <v>41</v>
      </c>
      <c r="D17" s="3" t="s">
        <v>152</v>
      </c>
      <c r="E17" s="2">
        <v>0</v>
      </c>
      <c r="F17" s="2">
        <v>0</v>
      </c>
      <c r="G17" s="2"/>
    </row>
    <row r="18" spans="2:7" ht="12.75" customHeight="1" x14ac:dyDescent="0.25">
      <c r="B18" s="2">
        <v>21</v>
      </c>
      <c r="C18" s="3" t="s">
        <v>40</v>
      </c>
      <c r="D18" s="3" t="s">
        <v>153</v>
      </c>
      <c r="E18" s="2">
        <v>0</v>
      </c>
      <c r="F18" s="2">
        <v>0</v>
      </c>
      <c r="G18" s="2"/>
    </row>
    <row r="19" spans="2:7" ht="12.75" customHeight="1" x14ac:dyDescent="0.25">
      <c r="B19" s="2">
        <v>22</v>
      </c>
      <c r="C19" s="3" t="s">
        <v>39</v>
      </c>
      <c r="D19" s="3" t="s">
        <v>154</v>
      </c>
      <c r="E19" s="2">
        <v>0</v>
      </c>
      <c r="F19" s="2">
        <v>0</v>
      </c>
      <c r="G19" s="2"/>
    </row>
    <row r="20" spans="2:7" ht="12.75" customHeight="1" x14ac:dyDescent="0.25">
      <c r="B20" s="2">
        <v>23</v>
      </c>
      <c r="C20" s="3" t="s">
        <v>38</v>
      </c>
      <c r="D20" s="3" t="s">
        <v>155</v>
      </c>
      <c r="E20" s="2">
        <v>46996991.729999997</v>
      </c>
      <c r="F20" s="2">
        <v>46997</v>
      </c>
      <c r="G20" s="2"/>
    </row>
    <row r="21" spans="2:7" ht="12.75" customHeight="1" x14ac:dyDescent="0.25">
      <c r="B21" s="2">
        <v>24</v>
      </c>
      <c r="C21" s="3" t="s">
        <v>37</v>
      </c>
      <c r="D21" s="3" t="s">
        <v>156</v>
      </c>
      <c r="E21" s="2">
        <v>0</v>
      </c>
      <c r="F21" s="2">
        <v>0</v>
      </c>
      <c r="G21" s="2"/>
    </row>
    <row r="22" spans="2:7" ht="12.75" customHeight="1" x14ac:dyDescent="0.25">
      <c r="B22" s="2">
        <v>25</v>
      </c>
      <c r="C22" s="3" t="s">
        <v>78</v>
      </c>
      <c r="D22" s="3" t="s">
        <v>157</v>
      </c>
      <c r="E22" s="2">
        <v>8988672.3000000007</v>
      </c>
      <c r="F22" s="2">
        <v>8989</v>
      </c>
      <c r="G22" s="2"/>
    </row>
    <row r="23" spans="2:7" ht="12.75" customHeight="1" x14ac:dyDescent="0.25">
      <c r="B23" s="2">
        <v>26</v>
      </c>
      <c r="C23" s="3" t="s">
        <v>77</v>
      </c>
      <c r="D23" s="3" t="s">
        <v>158</v>
      </c>
      <c r="E23" s="2">
        <v>40951549.57</v>
      </c>
      <c r="F23" s="2">
        <v>40952</v>
      </c>
      <c r="G23" s="2"/>
    </row>
    <row r="24" spans="2:7" ht="12.75" customHeight="1" x14ac:dyDescent="0.25">
      <c r="B24" s="2">
        <v>29</v>
      </c>
      <c r="C24" s="3" t="s">
        <v>74</v>
      </c>
      <c r="D24" s="3" t="s">
        <v>159</v>
      </c>
      <c r="E24" s="2">
        <v>2860805.98</v>
      </c>
      <c r="F24" s="2">
        <v>2861</v>
      </c>
      <c r="G24" s="2"/>
    </row>
    <row r="25" spans="2:7" ht="12.75" customHeight="1" x14ac:dyDescent="0.25">
      <c r="B25" s="2">
        <v>30</v>
      </c>
      <c r="C25" s="3" t="s">
        <v>73</v>
      </c>
      <c r="D25" s="3" t="s">
        <v>160</v>
      </c>
      <c r="E25" s="2">
        <v>0</v>
      </c>
      <c r="F25" s="2">
        <v>0</v>
      </c>
      <c r="G25" s="2"/>
    </row>
    <row r="26" spans="2:7" ht="12.75" customHeight="1" x14ac:dyDescent="0.25">
      <c r="B26" s="2">
        <v>31</v>
      </c>
      <c r="C26" s="3" t="s">
        <v>72</v>
      </c>
      <c r="D26" s="3" t="s">
        <v>161</v>
      </c>
      <c r="E26" s="2">
        <v>2860805.98</v>
      </c>
      <c r="F26" s="2">
        <v>2861</v>
      </c>
      <c r="G26" s="2"/>
    </row>
    <row r="27" spans="2:7" ht="12.75" customHeight="1" x14ac:dyDescent="0.25">
      <c r="B27" s="2">
        <v>32</v>
      </c>
      <c r="C27" s="3" t="s">
        <v>71</v>
      </c>
      <c r="D27" s="3" t="s">
        <v>162</v>
      </c>
      <c r="E27" s="2">
        <v>0</v>
      </c>
      <c r="F27" s="2">
        <v>0</v>
      </c>
      <c r="G27" s="2"/>
    </row>
    <row r="28" spans="2:7" ht="12.75" customHeight="1" x14ac:dyDescent="0.25">
      <c r="B28" s="2">
        <v>33</v>
      </c>
      <c r="C28" s="3" t="s">
        <v>70</v>
      </c>
      <c r="D28" s="3" t="s">
        <v>163</v>
      </c>
      <c r="E28" s="2">
        <v>516963.65</v>
      </c>
      <c r="F28" s="2">
        <v>517</v>
      </c>
      <c r="G28" s="2"/>
    </row>
    <row r="29" spans="2:7" ht="12.75" customHeight="1" x14ac:dyDescent="0.25">
      <c r="B29" s="2">
        <v>34</v>
      </c>
      <c r="C29" s="3" t="s">
        <v>69</v>
      </c>
      <c r="D29" s="3" t="s">
        <v>164</v>
      </c>
      <c r="E29" s="2">
        <v>434539.49</v>
      </c>
      <c r="F29" s="2">
        <v>435</v>
      </c>
      <c r="G29" s="2"/>
    </row>
    <row r="30" spans="2:7" ht="12.75" customHeight="1" x14ac:dyDescent="0.25">
      <c r="B30" s="2">
        <v>36</v>
      </c>
      <c r="C30" s="3" t="s">
        <v>85</v>
      </c>
      <c r="D30" s="3" t="s">
        <v>165</v>
      </c>
      <c r="E30" s="2">
        <v>0</v>
      </c>
      <c r="F30" s="2">
        <v>0</v>
      </c>
      <c r="G30" s="2"/>
    </row>
    <row r="31" spans="2:7" ht="12.75" customHeight="1" x14ac:dyDescent="0.25">
      <c r="B31" s="2">
        <v>43</v>
      </c>
      <c r="C31" s="3" t="s">
        <v>95</v>
      </c>
      <c r="D31" s="3" t="s">
        <v>166</v>
      </c>
      <c r="E31" s="2"/>
      <c r="F31" s="2"/>
      <c r="G31" s="2">
        <v>27.667400000000001</v>
      </c>
    </row>
    <row r="32" spans="2:7" ht="12.75" customHeight="1" x14ac:dyDescent="0.25">
      <c r="B32" s="2">
        <v>44</v>
      </c>
      <c r="C32" s="3" t="s">
        <v>94</v>
      </c>
      <c r="D32" s="3" t="s">
        <v>167</v>
      </c>
      <c r="E32" s="2">
        <v>865601756.95000005</v>
      </c>
      <c r="F32" s="2">
        <v>865602</v>
      </c>
      <c r="G32" s="2"/>
    </row>
    <row r="33" spans="2:7" ht="12.75" customHeight="1" x14ac:dyDescent="0.25">
      <c r="B33" s="2">
        <v>45</v>
      </c>
      <c r="C33" s="3" t="s">
        <v>93</v>
      </c>
      <c r="D33" s="3" t="s">
        <v>168</v>
      </c>
      <c r="E33" s="2">
        <v>1076786806.1900001</v>
      </c>
      <c r="F33" s="2">
        <v>1076787</v>
      </c>
      <c r="G33" s="2"/>
    </row>
    <row r="34" spans="2:7" ht="12.75" customHeight="1" x14ac:dyDescent="0.25">
      <c r="B34" s="2">
        <v>46</v>
      </c>
      <c r="C34" s="3" t="s">
        <v>92</v>
      </c>
      <c r="D34" s="3" t="s">
        <v>169</v>
      </c>
      <c r="E34" s="2">
        <v>0</v>
      </c>
      <c r="F34" s="2">
        <v>0</v>
      </c>
      <c r="G34" s="2"/>
    </row>
    <row r="35" spans="2:7" ht="12.75" customHeight="1" x14ac:dyDescent="0.25">
      <c r="B35" s="2">
        <v>47</v>
      </c>
      <c r="C35" s="3" t="s">
        <v>91</v>
      </c>
      <c r="D35" s="3" t="s">
        <v>170</v>
      </c>
      <c r="E35" s="2">
        <v>0</v>
      </c>
      <c r="F35" s="2">
        <v>0</v>
      </c>
      <c r="G35" s="2"/>
    </row>
    <row r="36" spans="2:7" ht="12.75" customHeight="1" x14ac:dyDescent="0.25">
      <c r="B36" s="2">
        <v>48</v>
      </c>
      <c r="C36" s="3" t="s">
        <v>90</v>
      </c>
      <c r="D36" s="3" t="s">
        <v>171</v>
      </c>
      <c r="E36" s="2">
        <v>0</v>
      </c>
      <c r="F36" s="2">
        <v>0</v>
      </c>
      <c r="G36" s="2"/>
    </row>
    <row r="37" spans="2:7" ht="12.75" customHeight="1" x14ac:dyDescent="0.25">
      <c r="B37" s="2">
        <v>49</v>
      </c>
      <c r="C37" s="3" t="s">
        <v>89</v>
      </c>
      <c r="D37" s="3" t="s">
        <v>172</v>
      </c>
      <c r="E37" s="2">
        <v>98435890.5</v>
      </c>
      <c r="F37" s="2">
        <v>98436</v>
      </c>
      <c r="G37" s="2"/>
    </row>
    <row r="38" spans="2:7" ht="12.75" customHeight="1" x14ac:dyDescent="0.25">
      <c r="B38" s="2">
        <v>50</v>
      </c>
      <c r="C38" s="3" t="s">
        <v>88</v>
      </c>
      <c r="D38" s="3" t="s">
        <v>173</v>
      </c>
      <c r="E38" s="2">
        <v>816383811.70000005</v>
      </c>
      <c r="F38" s="2">
        <v>816384</v>
      </c>
      <c r="G38" s="2"/>
    </row>
    <row r="39" spans="2:7" ht="12.75" customHeight="1" x14ac:dyDescent="0.25">
      <c r="B39" s="2">
        <v>51</v>
      </c>
      <c r="C39" s="3" t="s">
        <v>87</v>
      </c>
      <c r="D39" s="3" t="s">
        <v>174</v>
      </c>
      <c r="E39" s="2">
        <v>5378307.6200000001</v>
      </c>
      <c r="F39" s="2">
        <v>5378</v>
      </c>
      <c r="G39" s="2"/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</vt:lpstr>
      <vt:lpstr>Лист1</vt:lpstr>
      <vt:lpstr>ClDSOutBlSrcIndexRange</vt:lpstr>
    </vt:vector>
  </TitlesOfParts>
  <Company>MEBIUS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Литош Оксана</cp:lastModifiedBy>
  <cp:lastPrinted>2019-02-22T16:23:41Z</cp:lastPrinted>
  <dcterms:created xsi:type="dcterms:W3CDTF">2019-02-20T15:13:43Z</dcterms:created>
  <dcterms:modified xsi:type="dcterms:W3CDTF">2019-03-05T15:08:48Z</dcterms:modified>
</cp:coreProperties>
</file>